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студент\Desktop\"/>
    </mc:Choice>
  </mc:AlternateContent>
  <xr:revisionPtr revIDLastSave="0" documentId="8_{C795579C-399D-9B40-8443-124283A98DF0}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E64" i="1"/>
  <c r="C64" i="1"/>
  <c r="F64" i="1"/>
  <c r="D64" i="1"/>
  <c r="E62" i="1"/>
  <c r="C62" i="1"/>
  <c r="F62" i="1"/>
  <c r="D62" i="1"/>
  <c r="E61" i="1"/>
  <c r="C61" i="1"/>
  <c r="F61" i="1"/>
  <c r="D61" i="1"/>
  <c r="E59" i="1"/>
  <c r="C59" i="1"/>
  <c r="F59" i="1"/>
  <c r="E60" i="1"/>
  <c r="C60" i="1"/>
  <c r="F60" i="1"/>
  <c r="E58" i="1"/>
  <c r="C58" i="1"/>
  <c r="F58" i="1"/>
  <c r="D60" i="1"/>
  <c r="D59" i="1"/>
  <c r="D58" i="1"/>
  <c r="E27" i="1"/>
  <c r="C27" i="1"/>
  <c r="F27" i="1"/>
  <c r="E3" i="1"/>
  <c r="D50" i="1"/>
  <c r="E50" i="1"/>
  <c r="C50" i="1"/>
  <c r="F50" i="1"/>
  <c r="D45" i="1"/>
  <c r="E45" i="1"/>
  <c r="C45" i="1"/>
  <c r="F45" i="1"/>
  <c r="F51" i="1"/>
  <c r="F49" i="1"/>
  <c r="F48" i="1"/>
  <c r="F47" i="1"/>
  <c r="F46" i="1"/>
  <c r="F44" i="1"/>
  <c r="E43" i="1"/>
  <c r="C43" i="1"/>
  <c r="F43" i="1"/>
  <c r="E38" i="1"/>
  <c r="C38" i="1"/>
  <c r="F38" i="1"/>
  <c r="F37" i="1"/>
  <c r="E32" i="1"/>
  <c r="E36" i="1"/>
  <c r="C32" i="1"/>
  <c r="C36" i="1"/>
  <c r="F36" i="1"/>
  <c r="F35" i="1"/>
  <c r="F34" i="1"/>
  <c r="E33" i="1"/>
  <c r="C33" i="1"/>
  <c r="F33" i="1"/>
  <c r="F32" i="1"/>
  <c r="D43" i="1"/>
  <c r="D32" i="1"/>
  <c r="D33" i="1"/>
  <c r="E40" i="1"/>
  <c r="D40" i="1"/>
  <c r="E39" i="1"/>
  <c r="D39" i="1"/>
  <c r="C39" i="1"/>
  <c r="D38" i="1"/>
  <c r="D36" i="1"/>
  <c r="E29" i="1"/>
  <c r="D29" i="1"/>
  <c r="C29" i="1"/>
  <c r="F29" i="1"/>
  <c r="D28" i="1"/>
  <c r="E28" i="1"/>
  <c r="C28" i="1"/>
  <c r="D27" i="1"/>
  <c r="E26" i="1"/>
  <c r="C26" i="1"/>
  <c r="F26" i="1"/>
  <c r="D26" i="1"/>
  <c r="F18" i="1"/>
  <c r="F19" i="1"/>
  <c r="F20" i="1"/>
  <c r="F17" i="1"/>
  <c r="E4" i="1"/>
  <c r="E5" i="1"/>
  <c r="E6" i="1"/>
  <c r="E7" i="1"/>
  <c r="E8" i="1"/>
  <c r="E9" i="1"/>
  <c r="E10" i="1"/>
  <c r="E11" i="1"/>
  <c r="E12" i="1"/>
  <c r="E13" i="1"/>
  <c r="F28" i="1"/>
</calcChain>
</file>

<file path=xl/sharedStrings.xml><?xml version="1.0" encoding="utf-8"?>
<sst xmlns="http://schemas.openxmlformats.org/spreadsheetml/2006/main" count="98" uniqueCount="82">
  <si>
    <t>Показатели</t>
  </si>
  <si>
    <t xml:space="preserve">1-ый год </t>
  </si>
  <si>
    <t>2-ый год</t>
  </si>
  <si>
    <t>3-ый год</t>
  </si>
  <si>
    <t>Темп роста, %</t>
  </si>
  <si>
    <t>3-ий год /1-ый год и умножаем на 100%, %</t>
  </si>
  <si>
    <t>Основные средства, тыс. руб.</t>
  </si>
  <si>
    <t>Оборотные средства, тыс. руб.</t>
  </si>
  <si>
    <t>Валовая продукция, тыс. руб.</t>
  </si>
  <si>
    <t>Выручка, тыс. руб.</t>
  </si>
  <si>
    <t>Себестоимость продаж, тыс. руб.</t>
  </si>
  <si>
    <t>Валовая прибыль, тыс. руб.</t>
  </si>
  <si>
    <t>Прибыль от продаж, тыс. руб.</t>
  </si>
  <si>
    <t>Чистая прибыль, тыс. руб.</t>
  </si>
  <si>
    <t>Численность персонала, чел</t>
  </si>
  <si>
    <t xml:space="preserve">Капитал и резервы, тыс. руб. </t>
  </si>
  <si>
    <r>
      <t>БАЛАНС (актив), тыс. руб.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</si>
  <si>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Показатель</t>
  </si>
  <si>
    <t>Темп роста (снижения),%</t>
  </si>
  <si>
    <t xml:space="preserve">Темп прироста (падения), %   </t>
  </si>
  <si>
    <t>Среднегодовая  численность работников, чел.</t>
  </si>
  <si>
    <t>Среднегодовая стоимость основных производственных средств,  тыс. руб.</t>
  </si>
  <si>
    <t xml:space="preserve">Таблица 3.   Оценочные показатели ресурсного обеспечения </t>
  </si>
  <si>
    <t>Формула расчёта</t>
  </si>
  <si>
    <t>Основные средства</t>
  </si>
  <si>
    <t>Фондовооружённость, тыс. руб. на 1 работника</t>
  </si>
  <si>
    <t>Ср-год ст-ть ОС / Ср-год чис-ть раб-в</t>
  </si>
  <si>
    <t>Фондоотдача</t>
  </si>
  <si>
    <t>Выручка /  Ср-год ст-ть ОС</t>
  </si>
  <si>
    <t>Фондоёмкость</t>
  </si>
  <si>
    <t>Ср-год ст-ть ОС / Выручка</t>
  </si>
  <si>
    <t>Фондорентабельность (рентабельность основных средств), %</t>
  </si>
  <si>
    <t>Чистая прибыль /  Ср-год ст-ть ОС * 100</t>
  </si>
  <si>
    <t>Оборотные средства</t>
  </si>
  <si>
    <t>Коэффициент оборачиваемости</t>
  </si>
  <si>
    <t>Коб = Выручка /  Ср-год ст-ть Обор.Ср</t>
  </si>
  <si>
    <t>Продолжительность одного оборота, дни</t>
  </si>
  <si>
    <t xml:space="preserve">Т =  </t>
  </si>
  <si>
    <t xml:space="preserve">=  </t>
  </si>
  <si>
    <t>Коэффициент загрузки оборотных средств</t>
  </si>
  <si>
    <t xml:space="preserve">Кз = </t>
  </si>
  <si>
    <t>Выход валовой продукции на 1 руб. оборотных средств</t>
  </si>
  <si>
    <t>Валовая продукция /  Ср-год ст-ть Обор.Ср</t>
  </si>
  <si>
    <t>Норма прибыли (рентабельность производства в %)</t>
  </si>
  <si>
    <t>Х</t>
  </si>
  <si>
    <t>Изменение размера оборотных средств за счет изменения скорости оборота, тыс.руб.</t>
  </si>
  <si>
    <r>
      <t>ОСв</t>
    </r>
    <r>
      <rPr>
        <vertAlign val="subscript"/>
        <sz val="12"/>
        <color theme="1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 xml:space="preserve"> = Выр</t>
    </r>
    <r>
      <rPr>
        <vertAlign val="subscript"/>
        <sz val="12"/>
        <color theme="1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 xml:space="preserve"> * (Т</t>
    </r>
    <r>
      <rPr>
        <vertAlign val="subscript"/>
        <sz val="12"/>
        <color theme="1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>-Т</t>
    </r>
    <r>
      <rPr>
        <vertAlign val="subscript"/>
        <sz val="12"/>
        <color theme="1"/>
        <rFont val="Times New Roman"/>
        <family val="1"/>
        <charset val="204"/>
      </rPr>
      <t>20</t>
    </r>
    <r>
      <rPr>
        <sz val="12"/>
        <color theme="1"/>
        <rFont val="Times New Roman"/>
        <family val="1"/>
        <charset val="204"/>
      </rPr>
      <t>)/Д</t>
    </r>
  </si>
  <si>
    <r>
      <t>ОСв</t>
    </r>
    <r>
      <rPr>
        <vertAlign val="subscript"/>
        <sz val="12"/>
        <color theme="1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= Выр</t>
    </r>
    <r>
      <rPr>
        <vertAlign val="subscript"/>
        <sz val="12"/>
        <color theme="1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 xml:space="preserve"> * (Т</t>
    </r>
    <r>
      <rPr>
        <vertAlign val="subscript"/>
        <sz val="12"/>
        <color theme="1"/>
        <rFont val="Times New Roman"/>
        <family val="1"/>
        <charset val="204"/>
      </rPr>
      <t>22</t>
    </r>
    <r>
      <rPr>
        <sz val="12"/>
        <color theme="1"/>
        <rFont val="Times New Roman"/>
        <family val="1"/>
        <charset val="204"/>
      </rPr>
      <t>-Т</t>
    </r>
    <r>
      <rPr>
        <vertAlign val="subscript"/>
        <sz val="12"/>
        <color theme="1"/>
        <rFont val="Times New Roman"/>
        <family val="1"/>
        <charset val="204"/>
      </rPr>
      <t>21</t>
    </r>
    <r>
      <rPr>
        <sz val="12"/>
        <color theme="1"/>
        <rFont val="Times New Roman"/>
        <family val="1"/>
        <charset val="204"/>
      </rPr>
      <t>)/Д</t>
    </r>
  </si>
  <si>
    <t>х</t>
  </si>
  <si>
    <t>Трудовые ресурсы</t>
  </si>
  <si>
    <t>Производительность труда (выработка), тыс.руб./чел</t>
  </si>
  <si>
    <t>(В/Ч)</t>
  </si>
  <si>
    <t>Количество отрабо-танных дней одним работником за год,  дни</t>
  </si>
  <si>
    <t>Затраты труда за год (Тр.), тыс.чел.-час.</t>
  </si>
  <si>
    <t>Производительность труда по трудоемкости, тыс.руб./тыс.чел*час</t>
  </si>
  <si>
    <t>Выручка/ Трудоемкость</t>
  </si>
  <si>
    <t>(В/Тр.)</t>
  </si>
  <si>
    <t>Трудоёмкость (</t>
  </si>
  <si>
    <t>), тыс.чел.-час./тыс. руб.</t>
  </si>
  <si>
    <t>Фондовооруженность, тыс.руб/чел</t>
  </si>
  <si>
    <t>Объем валовой прибыли на 1 среднегодового работника, тыс.руб./чел</t>
  </si>
  <si>
    <t>В – выручка                   Пр – прибыль                Ч - численность</t>
  </si>
  <si>
    <t>Фср -</t>
  </si>
  <si>
    <t xml:space="preserve">среднегодовая балансовая стоимость основных фондов </t>
  </si>
  <si>
    <t>Об (Оср)– среднегодовая стоимость оборотных средств.</t>
  </si>
  <si>
    <t xml:space="preserve">Таблица 5. Оценка эффективности </t>
  </si>
  <si>
    <t>Формула расчета</t>
  </si>
  <si>
    <t>Отклонение, +/-</t>
  </si>
  <si>
    <t>Рентабельность оборотных средств, %</t>
  </si>
  <si>
    <t>Чистая прибыль / Среднегд. сто-ть Оборотных Средств *100%</t>
  </si>
  <si>
    <t>Рентабельность продукции, %</t>
  </si>
  <si>
    <t>Чистая прибыль / Себестоимость *100%</t>
  </si>
  <si>
    <t>Рентабельность продаж общая, %</t>
  </si>
  <si>
    <t>Валовая прибыль / Выручка*100%</t>
  </si>
  <si>
    <t>Чистая рентабельность продаж, %</t>
  </si>
  <si>
    <t>Чистая прибыль / Выручка*100%</t>
  </si>
  <si>
    <t>Рентабельность персонала, %</t>
  </si>
  <si>
    <t>Чистая прибыль / численность штата × 100%</t>
  </si>
  <si>
    <t>Рентабельность производства (норма прибыли), %</t>
  </si>
  <si>
    <t>Рентабельность собственного капитала,%</t>
  </si>
  <si>
    <t xml:space="preserve">Чистая прибыль / Собственный капитал*100% </t>
  </si>
  <si>
    <t xml:space="preserve">Собственный капитал = капитал и резервы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</si>
</sst>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6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3" xfId="0" applyFont="1" applyBorder="1" applyAlignment="1">
      <alignment vertical="top" wrapText="1"/>
    </xf>
    <xf numFmtId="0" fontId="6" fillId="0" borderId="2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164" fontId="4" fillId="0" borderId="16" xfId="0" applyNumberFormat="1" applyFont="1" applyBorder="1" applyAlignment="1">
      <alignment vertical="center" wrapText="1"/>
    </xf>
    <xf numFmtId="164" fontId="4" fillId="0" borderId="11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6" fillId="0" borderId="5" xfId="0" applyNumberFormat="1" applyFont="1" applyBorder="1" applyAlignment="1">
      <alignment vertical="center" wrapText="1"/>
    </xf>
    <xf numFmtId="164" fontId="6" fillId="0" borderId="4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wmf" /><Relationship Id="rId7" Type="http://schemas.openxmlformats.org/officeDocument/2006/relationships/image" Target="../media/image9.png" /><Relationship Id="rId2" Type="http://schemas.openxmlformats.org/officeDocument/2006/relationships/image" Target="../media/image4.png" /><Relationship Id="rId1" Type="http://schemas.openxmlformats.org/officeDocument/2006/relationships/image" Target="../media/image3.png" /><Relationship Id="rId6" Type="http://schemas.openxmlformats.org/officeDocument/2006/relationships/image" Target="../media/image8.png" /><Relationship Id="rId5" Type="http://schemas.openxmlformats.org/officeDocument/2006/relationships/image" Target="../media/image7.png" /><Relationship Id="rId4" Type="http://schemas.openxmlformats.org/officeDocument/2006/relationships/image" Target="../media/image6.png" 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 /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33</xdr:row>
          <xdr:rowOff>0</xdr:rowOff>
        </xdr:from>
        <xdr:to>
          <xdr:col>1</xdr:col>
          <xdr:colOff>200025</xdr:colOff>
          <xdr:row>34</xdr:row>
          <xdr:rowOff>95250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0</xdr:colOff>
      <xdr:row>34</xdr:row>
      <xdr:rowOff>0</xdr:rowOff>
    </xdr:from>
    <xdr:to>
      <xdr:col>1</xdr:col>
      <xdr:colOff>190500</xdr:colOff>
      <xdr:row>35</xdr:row>
      <xdr:rowOff>85725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4382750"/>
          <a:ext cx="19050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36</xdr:row>
      <xdr:rowOff>0</xdr:rowOff>
    </xdr:from>
    <xdr:to>
      <xdr:col>1</xdr:col>
      <xdr:colOff>171450</xdr:colOff>
      <xdr:row>37</xdr:row>
      <xdr:rowOff>95250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4792325"/>
          <a:ext cx="1714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38</xdr:row>
      <xdr:rowOff>0</xdr:rowOff>
    </xdr:from>
    <xdr:to>
      <xdr:col>2</xdr:col>
      <xdr:colOff>142875</xdr:colOff>
      <xdr:row>38</xdr:row>
      <xdr:rowOff>390525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5801975"/>
          <a:ext cx="129540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43</xdr:row>
      <xdr:rowOff>0</xdr:rowOff>
    </xdr:from>
    <xdr:to>
      <xdr:col>1</xdr:col>
      <xdr:colOff>66675</xdr:colOff>
      <xdr:row>43</xdr:row>
      <xdr:rowOff>190500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8230850"/>
          <a:ext cx="66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44</xdr:row>
      <xdr:rowOff>0</xdr:rowOff>
    </xdr:from>
    <xdr:to>
      <xdr:col>1</xdr:col>
      <xdr:colOff>723900</xdr:colOff>
      <xdr:row>44</xdr:row>
      <xdr:rowOff>200025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8840450"/>
          <a:ext cx="72390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48</xdr:row>
      <xdr:rowOff>0</xdr:rowOff>
    </xdr:from>
    <xdr:to>
      <xdr:col>0</xdr:col>
      <xdr:colOff>152400</xdr:colOff>
      <xdr:row>48</xdr:row>
      <xdr:rowOff>190500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59650"/>
          <a:ext cx="152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1</xdr:col>
      <xdr:colOff>142875</xdr:colOff>
      <xdr:row>48</xdr:row>
      <xdr:rowOff>152400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9859625"/>
          <a:ext cx="142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62</xdr:row>
          <xdr:rowOff>0</xdr:rowOff>
        </xdr:from>
        <xdr:to>
          <xdr:col>2</xdr:col>
          <xdr:colOff>142875</xdr:colOff>
          <xdr:row>62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 /><Relationship Id="rId2" Type="http://schemas.openxmlformats.org/officeDocument/2006/relationships/vmlDrawing" Target="../drawings/vmlDrawing1.vml" /><Relationship Id="rId1" Type="http://schemas.openxmlformats.org/officeDocument/2006/relationships/drawing" Target="../drawings/drawing1.xml" /><Relationship Id="rId6" Type="http://schemas.openxmlformats.org/officeDocument/2006/relationships/image" Target="../media/image2.wmf" /><Relationship Id="rId5" Type="http://schemas.openxmlformats.org/officeDocument/2006/relationships/oleObject" Target="../embeddings/oleObject2.bin" /><Relationship Id="rId4" Type="http://schemas.openxmlformats.org/officeDocument/2006/relationships/image" Target="../media/image1.png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5"/>
  <sheetViews>
    <sheetView tabSelected="1" topLeftCell="A49" zoomScale="85" zoomScaleNormal="85" workbookViewId="0">
      <selection activeCell="D59" sqref="D59"/>
    </sheetView>
  </sheetViews>
  <sheetFormatPr defaultRowHeight="15" x14ac:dyDescent="0.2"/>
  <cols>
    <col min="1" max="1" width="24.75" customWidth="1"/>
    <col min="2" max="2" width="17.21875" customWidth="1"/>
    <col min="3" max="4" width="17.21875" style="10" customWidth="1"/>
    <col min="5" max="5" width="21.38671875" style="10" customWidth="1"/>
    <col min="6" max="6" width="15.19921875" style="10" customWidth="1"/>
  </cols>
  <sheetData>
    <row r="1" spans="1:6" ht="23.25" customHeight="1" thickBot="1" x14ac:dyDescent="0.25">
      <c r="A1" s="53" t="s">
        <v>0</v>
      </c>
      <c r="B1" s="53" t="s">
        <v>1</v>
      </c>
      <c r="C1" s="55" t="s">
        <v>2</v>
      </c>
      <c r="D1" s="55" t="s">
        <v>3</v>
      </c>
      <c r="E1" s="39" t="s">
        <v>4</v>
      </c>
    </row>
    <row r="2" spans="1:6" ht="33" customHeight="1" thickBot="1" x14ac:dyDescent="0.25">
      <c r="A2" s="54"/>
      <c r="B2" s="54"/>
      <c r="C2" s="56"/>
      <c r="D2" s="56"/>
      <c r="E2" s="40" t="s">
        <v>5</v>
      </c>
    </row>
    <row r="3" spans="1:6" ht="39" customHeight="1" thickBot="1" x14ac:dyDescent="0.25">
      <c r="A3" s="2" t="s">
        <v>6</v>
      </c>
      <c r="B3" s="3">
        <v>9894</v>
      </c>
      <c r="C3" s="41">
        <v>11574</v>
      </c>
      <c r="D3" s="41">
        <v>10822</v>
      </c>
      <c r="E3" s="7">
        <f>D3/B3%</f>
        <v>109.37942187184153</v>
      </c>
    </row>
    <row r="4" spans="1:6" ht="39" customHeight="1" thickBot="1" x14ac:dyDescent="0.25">
      <c r="A4" s="2" t="s">
        <v>7</v>
      </c>
      <c r="B4" s="4">
        <v>6548</v>
      </c>
      <c r="C4" s="7">
        <v>13055</v>
      </c>
      <c r="D4" s="7">
        <v>22182</v>
      </c>
      <c r="E4" s="7">
        <f t="shared" ref="E4:E13" si="0">D4/B4%</f>
        <v>338.7599266951741</v>
      </c>
    </row>
    <row r="5" spans="1:6" ht="39" customHeight="1" thickBot="1" x14ac:dyDescent="0.25">
      <c r="A5" s="2" t="s">
        <v>8</v>
      </c>
      <c r="B5" s="3">
        <v>11567</v>
      </c>
      <c r="C5" s="41">
        <v>13890</v>
      </c>
      <c r="D5" s="41">
        <v>23700</v>
      </c>
      <c r="E5" s="7">
        <f t="shared" si="0"/>
        <v>204.8932307426299</v>
      </c>
    </row>
    <row r="6" spans="1:6" ht="39" customHeight="1" thickBot="1" x14ac:dyDescent="0.25">
      <c r="A6" s="2" t="s">
        <v>9</v>
      </c>
      <c r="B6" s="3">
        <v>10413</v>
      </c>
      <c r="C6" s="41">
        <v>12071</v>
      </c>
      <c r="D6" s="41">
        <v>21907</v>
      </c>
      <c r="E6" s="7">
        <f t="shared" si="0"/>
        <v>210.38125420147892</v>
      </c>
    </row>
    <row r="7" spans="1:6" ht="39" customHeight="1" thickBot="1" x14ac:dyDescent="0.25">
      <c r="A7" s="2" t="s">
        <v>10</v>
      </c>
      <c r="B7" s="3">
        <v>6393</v>
      </c>
      <c r="C7" s="41">
        <v>8184</v>
      </c>
      <c r="D7" s="41">
        <v>14046</v>
      </c>
      <c r="E7" s="7">
        <f t="shared" si="0"/>
        <v>219.70905678085407</v>
      </c>
    </row>
    <row r="8" spans="1:6" ht="39" customHeight="1" thickBot="1" x14ac:dyDescent="0.25">
      <c r="A8" s="2" t="s">
        <v>11</v>
      </c>
      <c r="B8" s="3">
        <v>4019</v>
      </c>
      <c r="C8" s="41">
        <v>3886</v>
      </c>
      <c r="D8" s="41">
        <v>7861</v>
      </c>
      <c r="E8" s="7">
        <f t="shared" si="0"/>
        <v>195.5959193829311</v>
      </c>
    </row>
    <row r="9" spans="1:6" ht="39" customHeight="1" thickBot="1" x14ac:dyDescent="0.25">
      <c r="A9" s="2" t="s">
        <v>12</v>
      </c>
      <c r="B9" s="3">
        <v>3838</v>
      </c>
      <c r="C9" s="41">
        <v>3597</v>
      </c>
      <c r="D9" s="41">
        <v>7569</v>
      </c>
      <c r="E9" s="7">
        <f t="shared" si="0"/>
        <v>197.21208963001561</v>
      </c>
    </row>
    <row r="10" spans="1:6" ht="39" customHeight="1" thickBot="1" x14ac:dyDescent="0.25">
      <c r="A10" s="2" t="s">
        <v>13</v>
      </c>
      <c r="B10" s="5">
        <v>2248</v>
      </c>
      <c r="C10" s="42">
        <v>2582</v>
      </c>
      <c r="D10" s="42">
        <v>4506</v>
      </c>
      <c r="E10" s="7">
        <f t="shared" si="0"/>
        <v>200.44483985765123</v>
      </c>
    </row>
    <row r="11" spans="1:6" ht="39" customHeight="1" thickBot="1" x14ac:dyDescent="0.25">
      <c r="A11" s="2" t="s">
        <v>14</v>
      </c>
      <c r="B11" s="5">
        <v>63</v>
      </c>
      <c r="C11" s="42">
        <v>100</v>
      </c>
      <c r="D11" s="42">
        <v>133</v>
      </c>
      <c r="E11" s="7">
        <f t="shared" si="0"/>
        <v>211.11111111111111</v>
      </c>
    </row>
    <row r="12" spans="1:6" ht="39" customHeight="1" thickBot="1" x14ac:dyDescent="0.25">
      <c r="A12" s="2" t="s">
        <v>16</v>
      </c>
      <c r="B12" s="5">
        <v>17261</v>
      </c>
      <c r="C12" s="42">
        <v>26540</v>
      </c>
      <c r="D12" s="42">
        <v>34621</v>
      </c>
      <c r="E12" s="7">
        <f t="shared" si="0"/>
        <v>200.57354730316897</v>
      </c>
    </row>
    <row r="13" spans="1:6" ht="39" customHeight="1" thickBot="1" x14ac:dyDescent="0.25">
      <c r="A13" s="2" t="s">
        <v>15</v>
      </c>
      <c r="B13" s="6">
        <v>9610</v>
      </c>
      <c r="C13" s="43">
        <v>8390</v>
      </c>
      <c r="D13" s="43">
        <v>7080</v>
      </c>
      <c r="E13" s="7">
        <f t="shared" si="0"/>
        <v>73.673257023933402</v>
      </c>
    </row>
    <row r="15" spans="1:6" ht="15.75" thickBot="1" x14ac:dyDescent="0.25"/>
    <row r="16" spans="1:6" ht="28.5" thickBot="1" x14ac:dyDescent="0.25">
      <c r="A16" s="8" t="s">
        <v>17</v>
      </c>
      <c r="B16" s="9" t="s">
        <v>1</v>
      </c>
      <c r="C16" s="44" t="s">
        <v>2</v>
      </c>
      <c r="D16" s="44" t="s">
        <v>3</v>
      </c>
      <c r="E16" s="44" t="s">
        <v>18</v>
      </c>
      <c r="F16" s="11" t="s">
        <v>19</v>
      </c>
    </row>
    <row r="17" spans="1:6" ht="28.5" thickBot="1" x14ac:dyDescent="0.25">
      <c r="A17" s="2" t="s">
        <v>8</v>
      </c>
      <c r="B17" s="3">
        <v>11567</v>
      </c>
      <c r="C17" s="41">
        <v>13890</v>
      </c>
      <c r="D17" s="41">
        <v>23700</v>
      </c>
      <c r="E17" s="13"/>
      <c r="F17" s="12">
        <f>D17/B17%</f>
        <v>204.8932307426299</v>
      </c>
    </row>
    <row r="18" spans="1:6" ht="18.75" thickBot="1" x14ac:dyDescent="0.25">
      <c r="A18" s="2" t="s">
        <v>9</v>
      </c>
      <c r="B18" s="3">
        <v>10413</v>
      </c>
      <c r="C18" s="41">
        <v>12071</v>
      </c>
      <c r="D18" s="41">
        <v>21907</v>
      </c>
      <c r="E18" s="13"/>
      <c r="F18" s="12">
        <f t="shared" ref="F18:F20" si="1">D18/B18%</f>
        <v>210.38125420147892</v>
      </c>
    </row>
    <row r="19" spans="1:6" ht="42" thickBot="1" x14ac:dyDescent="0.25">
      <c r="A19" s="2" t="s">
        <v>20</v>
      </c>
      <c r="B19" s="5">
        <v>63</v>
      </c>
      <c r="C19" s="42">
        <v>100</v>
      </c>
      <c r="D19" s="42">
        <v>133</v>
      </c>
      <c r="E19" s="13"/>
      <c r="F19" s="12">
        <f t="shared" si="1"/>
        <v>211.11111111111111</v>
      </c>
    </row>
    <row r="20" spans="1:6" ht="55.5" thickBot="1" x14ac:dyDescent="0.25">
      <c r="A20" s="2" t="s">
        <v>21</v>
      </c>
      <c r="B20" s="3">
        <v>9894</v>
      </c>
      <c r="C20" s="41">
        <v>11574</v>
      </c>
      <c r="D20" s="41">
        <v>10822</v>
      </c>
      <c r="E20" s="45"/>
      <c r="F20" s="12">
        <f t="shared" si="1"/>
        <v>109.37942187184153</v>
      </c>
    </row>
    <row r="23" spans="1:6" ht="18.75" thickBot="1" x14ac:dyDescent="0.25">
      <c r="A23" s="14" t="s">
        <v>22</v>
      </c>
    </row>
    <row r="24" spans="1:6" ht="39" thickBot="1" x14ac:dyDescent="0.25">
      <c r="A24" s="15" t="s">
        <v>0</v>
      </c>
      <c r="B24" s="1" t="s">
        <v>23</v>
      </c>
      <c r="C24" s="44" t="s">
        <v>1</v>
      </c>
      <c r="D24" s="44" t="s">
        <v>2</v>
      </c>
      <c r="E24" s="44" t="s">
        <v>3</v>
      </c>
      <c r="F24" s="46" t="s">
        <v>5</v>
      </c>
    </row>
    <row r="25" spans="1:6" ht="15.75" thickBot="1" x14ac:dyDescent="0.25">
      <c r="A25" s="17" t="s">
        <v>24</v>
      </c>
      <c r="B25" s="18"/>
      <c r="C25" s="41"/>
      <c r="D25" s="41"/>
      <c r="E25" s="41"/>
      <c r="F25" s="41"/>
    </row>
    <row r="26" spans="1:6" ht="42" thickBot="1" x14ac:dyDescent="0.25">
      <c r="A26" s="19" t="s">
        <v>25</v>
      </c>
      <c r="B26" s="4" t="s">
        <v>26</v>
      </c>
      <c r="C26" s="7">
        <f>B20/B19</f>
        <v>157.04761904761904</v>
      </c>
      <c r="D26" s="7">
        <f>C20/C19</f>
        <v>115.74</v>
      </c>
      <c r="E26" s="7">
        <f>D20/D19</f>
        <v>81.368421052631575</v>
      </c>
      <c r="F26" s="41">
        <f>E26/C26%</f>
        <v>51.81130509718809</v>
      </c>
    </row>
    <row r="27" spans="1:6" ht="28.5" thickBot="1" x14ac:dyDescent="0.25">
      <c r="A27" s="19" t="s">
        <v>27</v>
      </c>
      <c r="B27" s="4" t="s">
        <v>28</v>
      </c>
      <c r="C27" s="7">
        <f>B18/B20</f>
        <v>1.0524560339599758</v>
      </c>
      <c r="D27" s="7">
        <f>C18/C20</f>
        <v>1.0429410748228789</v>
      </c>
      <c r="E27" s="7">
        <f>D18/D20</f>
        <v>2.0243023470707819</v>
      </c>
      <c r="F27" s="41">
        <f t="shared" ref="F27:F29" si="2">E27/C27%</f>
        <v>192.34079921173836</v>
      </c>
    </row>
    <row r="28" spans="1:6" ht="28.5" thickBot="1" x14ac:dyDescent="0.25">
      <c r="A28" s="19" t="s">
        <v>29</v>
      </c>
      <c r="B28" s="4" t="s">
        <v>30</v>
      </c>
      <c r="C28" s="7">
        <f>B20/B18</f>
        <v>0.95015845577643332</v>
      </c>
      <c r="D28" s="7">
        <f>C20/C18</f>
        <v>0.95882694060144147</v>
      </c>
      <c r="E28" s="7">
        <f>D20/D18</f>
        <v>0.49399735244442416</v>
      </c>
      <c r="F28" s="41">
        <f t="shared" si="2"/>
        <v>51.991049434038693</v>
      </c>
    </row>
    <row r="29" spans="1:6" ht="42" thickBot="1" x14ac:dyDescent="0.25">
      <c r="A29" s="19" t="s">
        <v>31</v>
      </c>
      <c r="B29" s="4" t="s">
        <v>32</v>
      </c>
      <c r="C29" s="7">
        <f>B10/B20%</f>
        <v>22.720840913685063</v>
      </c>
      <c r="D29" s="7">
        <f>C10/C20%</f>
        <v>22.308622775185761</v>
      </c>
      <c r="E29" s="7">
        <f>D10/D20%</f>
        <v>41.637405285529475</v>
      </c>
      <c r="F29" s="41">
        <f t="shared" si="2"/>
        <v>183.25644479316219</v>
      </c>
    </row>
    <row r="30" spans="1:6" ht="18" x14ac:dyDescent="0.2">
      <c r="A30" s="57"/>
      <c r="B30" s="58"/>
      <c r="C30" s="58"/>
      <c r="D30" s="58"/>
      <c r="E30" s="58"/>
      <c r="F30" s="59"/>
    </row>
    <row r="31" spans="1:6" ht="18.75" thickBot="1" x14ac:dyDescent="0.25">
      <c r="A31" s="50" t="s">
        <v>33</v>
      </c>
      <c r="B31" s="51"/>
      <c r="C31" s="51"/>
      <c r="D31" s="51"/>
      <c r="E31" s="51"/>
      <c r="F31" s="52"/>
    </row>
    <row r="32" spans="1:6" ht="42" thickBot="1" x14ac:dyDescent="0.25">
      <c r="A32" s="20" t="s">
        <v>34</v>
      </c>
      <c r="B32" s="21" t="s">
        <v>35</v>
      </c>
      <c r="C32" s="47">
        <f>B18/B4</f>
        <v>1.5902565668906536</v>
      </c>
      <c r="D32" s="47">
        <f>C18/C4</f>
        <v>0.92462657985446184</v>
      </c>
      <c r="E32" s="47">
        <f t="shared" ref="E32" si="3">D18/D4</f>
        <v>0.98760256063474894</v>
      </c>
      <c r="F32" s="47">
        <f t="shared" ref="F32:F38" si="4">E32/C32%</f>
        <v>62.10334742184132</v>
      </c>
    </row>
    <row r="33" spans="1:6" ht="15.75" customHeight="1" x14ac:dyDescent="0.2">
      <c r="A33" s="60" t="s">
        <v>36</v>
      </c>
      <c r="B33" s="23" t="s">
        <v>37</v>
      </c>
      <c r="C33" s="63">
        <f>360/C32</f>
        <v>226.37856525496974</v>
      </c>
      <c r="D33" s="63">
        <f t="shared" ref="D33:E33" si="5">360/D32</f>
        <v>389.34636732665069</v>
      </c>
      <c r="E33" s="63">
        <f t="shared" si="5"/>
        <v>364.519103482905</v>
      </c>
      <c r="F33" s="63">
        <f t="shared" si="4"/>
        <v>161.02191613077318</v>
      </c>
    </row>
    <row r="34" spans="1:6" ht="15.75" customHeight="1" x14ac:dyDescent="0.2">
      <c r="A34" s="61"/>
      <c r="B34" s="23" t="s">
        <v>38</v>
      </c>
      <c r="C34" s="64"/>
      <c r="D34" s="64"/>
      <c r="E34" s="64"/>
      <c r="F34" s="64" t="e">
        <f t="shared" si="4"/>
        <v>#DIV/0!</v>
      </c>
    </row>
    <row r="35" spans="1:6" ht="16.5" customHeight="1" thickBot="1" x14ac:dyDescent="0.25">
      <c r="A35" s="62"/>
      <c r="B35" s="24"/>
      <c r="C35" s="65"/>
      <c r="D35" s="65"/>
      <c r="E35" s="65"/>
      <c r="F35" s="65" t="e">
        <f t="shared" si="4"/>
        <v>#DIV/0!</v>
      </c>
    </row>
    <row r="36" spans="1:6" ht="15.75" customHeight="1" x14ac:dyDescent="0.2">
      <c r="A36" s="60" t="s">
        <v>39</v>
      </c>
      <c r="B36" s="68" t="s">
        <v>40</v>
      </c>
      <c r="C36" s="63">
        <f>1/C32</f>
        <v>0.62882934793047152</v>
      </c>
      <c r="D36" s="63">
        <f t="shared" ref="D36" si="6">1/D32</f>
        <v>1.0815176870184742</v>
      </c>
      <c r="E36" s="63">
        <f>1/E32</f>
        <v>1.0125530652302916</v>
      </c>
      <c r="F36" s="63">
        <f t="shared" si="4"/>
        <v>161.02191613077318</v>
      </c>
    </row>
    <row r="37" spans="1:6" ht="15.75" customHeight="1" thickBot="1" x14ac:dyDescent="0.25">
      <c r="A37" s="62"/>
      <c r="B37" s="69"/>
      <c r="C37" s="65"/>
      <c r="D37" s="65"/>
      <c r="E37" s="65"/>
      <c r="F37" s="65" t="e">
        <f t="shared" si="4"/>
        <v>#DIV/0!</v>
      </c>
    </row>
    <row r="38" spans="1:6" ht="42" thickBot="1" x14ac:dyDescent="0.25">
      <c r="A38" s="20" t="s">
        <v>41</v>
      </c>
      <c r="B38" s="24" t="s">
        <v>42</v>
      </c>
      <c r="C38" s="47">
        <f>B5/B4</f>
        <v>1.7664935858277337</v>
      </c>
      <c r="D38" s="47">
        <f t="shared" ref="D38:E38" si="7">C5/C4</f>
        <v>1.0639601685178093</v>
      </c>
      <c r="E38" s="47">
        <f t="shared" si="7"/>
        <v>1.068433865296186</v>
      </c>
      <c r="F38" s="47">
        <f t="shared" si="4"/>
        <v>60.483314169269697</v>
      </c>
    </row>
    <row r="39" spans="1:6" ht="42" thickBot="1" x14ac:dyDescent="0.25">
      <c r="A39" s="26" t="s">
        <v>43</v>
      </c>
      <c r="B39" s="25"/>
      <c r="C39" s="47">
        <f>B9/(B3+B4)%</f>
        <v>23.342659043911933</v>
      </c>
      <c r="D39" s="47">
        <f t="shared" ref="D39:E39" si="8">C9/(C3+C4)%</f>
        <v>14.604734256364448</v>
      </c>
      <c r="E39" s="47">
        <f t="shared" si="8"/>
        <v>22.933583808023268</v>
      </c>
      <c r="F39" s="47" t="s">
        <v>44</v>
      </c>
    </row>
    <row r="40" spans="1:6" ht="40.5" customHeight="1" x14ac:dyDescent="0.2">
      <c r="A40" s="66" t="s">
        <v>45</v>
      </c>
      <c r="B40" s="27" t="s">
        <v>46</v>
      </c>
      <c r="C40" s="63" t="s">
        <v>48</v>
      </c>
      <c r="D40" s="63">
        <f>C6*(D33-C33)/360</f>
        <v>5464.40094113128</v>
      </c>
      <c r="E40" s="63">
        <f>D6*(E33-D33)/360</f>
        <v>-1510.8079695137139</v>
      </c>
      <c r="F40" s="63" t="s">
        <v>48</v>
      </c>
    </row>
    <row r="41" spans="1:6" ht="34.5" thickBot="1" x14ac:dyDescent="0.25">
      <c r="A41" s="67"/>
      <c r="B41" s="24" t="s">
        <v>47</v>
      </c>
      <c r="C41" s="65"/>
      <c r="D41" s="65"/>
      <c r="E41" s="65"/>
      <c r="F41" s="65"/>
    </row>
    <row r="42" spans="1:6" ht="15.75" thickBot="1" x14ac:dyDescent="0.25">
      <c r="A42" s="70" t="s">
        <v>49</v>
      </c>
      <c r="B42" s="71"/>
      <c r="C42" s="71"/>
      <c r="D42" s="71"/>
      <c r="E42" s="71"/>
      <c r="F42" s="72"/>
    </row>
    <row r="43" spans="1:6" ht="42" thickBot="1" x14ac:dyDescent="0.25">
      <c r="A43" s="20" t="s">
        <v>50</v>
      </c>
      <c r="B43" s="28" t="s">
        <v>51</v>
      </c>
      <c r="C43" s="47">
        <f>B6/B11</f>
        <v>165.28571428571428</v>
      </c>
      <c r="D43" s="47">
        <f t="shared" ref="D43:E43" si="9">C6/C11</f>
        <v>120.71</v>
      </c>
      <c r="E43" s="47">
        <f t="shared" si="9"/>
        <v>164.71428571428572</v>
      </c>
      <c r="F43" s="47">
        <f t="shared" ref="F43:F51" si="10">E43/C43%</f>
        <v>99.654278305963715</v>
      </c>
    </row>
    <row r="44" spans="1:6" ht="42" thickBot="1" x14ac:dyDescent="0.25">
      <c r="A44" s="20" t="s">
        <v>52</v>
      </c>
      <c r="B44" s="24"/>
      <c r="C44" s="47">
        <v>248</v>
      </c>
      <c r="D44" s="47">
        <v>247</v>
      </c>
      <c r="E44" s="47">
        <v>247</v>
      </c>
      <c r="F44" s="47">
        <f t="shared" si="10"/>
        <v>99.596774193548384</v>
      </c>
    </row>
    <row r="45" spans="1:6" ht="28.5" thickBot="1" x14ac:dyDescent="0.25">
      <c r="A45" s="20" t="s">
        <v>53</v>
      </c>
      <c r="B45" s="29"/>
      <c r="C45" s="47">
        <f>B11*8</f>
        <v>504</v>
      </c>
      <c r="D45" s="47">
        <f t="shared" ref="D45:E45" si="11">C11*8</f>
        <v>800</v>
      </c>
      <c r="E45" s="47">
        <f t="shared" si="11"/>
        <v>1064</v>
      </c>
      <c r="F45" s="47">
        <f t="shared" si="10"/>
        <v>211.11111111111111</v>
      </c>
    </row>
    <row r="46" spans="1:6" ht="27.75" x14ac:dyDescent="0.2">
      <c r="A46" s="60" t="s">
        <v>54</v>
      </c>
      <c r="B46" s="27" t="s">
        <v>55</v>
      </c>
      <c r="C46" s="63"/>
      <c r="D46" s="63"/>
      <c r="E46" s="63"/>
      <c r="F46" s="63" t="e">
        <f t="shared" si="10"/>
        <v>#DIV/0!</v>
      </c>
    </row>
    <row r="47" spans="1:6" ht="15.75" thickBot="1" x14ac:dyDescent="0.25">
      <c r="A47" s="62"/>
      <c r="B47" s="24" t="s">
        <v>56</v>
      </c>
      <c r="C47" s="65"/>
      <c r="D47" s="65"/>
      <c r="E47" s="65"/>
      <c r="F47" s="65" t="e">
        <f t="shared" si="10"/>
        <v>#DIV/0!</v>
      </c>
    </row>
    <row r="48" spans="1:6" x14ac:dyDescent="0.2">
      <c r="A48" s="22" t="s">
        <v>57</v>
      </c>
      <c r="B48" s="60"/>
      <c r="C48" s="63"/>
      <c r="D48" s="63"/>
      <c r="E48" s="63"/>
      <c r="F48" s="63" t="e">
        <f t="shared" si="10"/>
        <v>#DIV/0!</v>
      </c>
    </row>
    <row r="49" spans="1:6" ht="15.75" thickBot="1" x14ac:dyDescent="0.25">
      <c r="A49" s="20" t="s">
        <v>58</v>
      </c>
      <c r="B49" s="62"/>
      <c r="C49" s="65"/>
      <c r="D49" s="65"/>
      <c r="E49" s="65"/>
      <c r="F49" s="65" t="e">
        <f t="shared" si="10"/>
        <v>#DIV/0!</v>
      </c>
    </row>
    <row r="50" spans="1:6" ht="28.5" thickBot="1" x14ac:dyDescent="0.25">
      <c r="A50" s="20" t="s">
        <v>59</v>
      </c>
      <c r="B50" s="30" t="s">
        <v>26</v>
      </c>
      <c r="C50" s="47">
        <f>B3/B11</f>
        <v>157.04761904761904</v>
      </c>
      <c r="D50" s="47">
        <f t="shared" ref="D50:E50" si="12">C3/C11</f>
        <v>115.74</v>
      </c>
      <c r="E50" s="47">
        <f t="shared" si="12"/>
        <v>81.368421052631575</v>
      </c>
      <c r="F50" s="47">
        <f t="shared" si="10"/>
        <v>51.81130509718809</v>
      </c>
    </row>
    <row r="51" spans="1:6" ht="42" thickBot="1" x14ac:dyDescent="0.25">
      <c r="A51" s="20" t="s">
        <v>60</v>
      </c>
      <c r="B51" s="24"/>
      <c r="C51" s="47"/>
      <c r="D51" s="47"/>
      <c r="E51" s="47"/>
      <c r="F51" s="47" t="e">
        <f t="shared" si="10"/>
        <v>#DIV/0!</v>
      </c>
    </row>
    <row r="52" spans="1:6" x14ac:dyDescent="0.2">
      <c r="A52" s="31" t="s">
        <v>61</v>
      </c>
    </row>
    <row r="53" spans="1:6" x14ac:dyDescent="0.2">
      <c r="A53" s="31" t="s">
        <v>62</v>
      </c>
      <c r="B53" s="31" t="s">
        <v>63</v>
      </c>
    </row>
    <row r="54" spans="1:6" x14ac:dyDescent="0.2">
      <c r="A54" s="31" t="s">
        <v>64</v>
      </c>
    </row>
    <row r="55" spans="1:6" ht="18" x14ac:dyDescent="0.2">
      <c r="A55" s="14"/>
    </row>
    <row r="56" spans="1:6" ht="18.75" thickBot="1" x14ac:dyDescent="0.25">
      <c r="A56" s="14" t="s">
        <v>65</v>
      </c>
    </row>
    <row r="57" spans="1:6" ht="15.75" thickBot="1" x14ac:dyDescent="0.25">
      <c r="A57" s="32" t="s">
        <v>0</v>
      </c>
      <c r="B57" s="16" t="s">
        <v>66</v>
      </c>
      <c r="C57" s="44" t="s">
        <v>1</v>
      </c>
      <c r="D57" s="44" t="s">
        <v>2</v>
      </c>
      <c r="E57" s="44" t="s">
        <v>3</v>
      </c>
      <c r="F57" s="46" t="s">
        <v>67</v>
      </c>
    </row>
    <row r="58" spans="1:6" ht="51" thickBot="1" x14ac:dyDescent="0.25">
      <c r="A58" s="33" t="s">
        <v>68</v>
      </c>
      <c r="B58" s="34" t="s">
        <v>69</v>
      </c>
      <c r="C58" s="48">
        <f>B10/B20%</f>
        <v>22.720840913685063</v>
      </c>
      <c r="D58" s="48">
        <f t="shared" ref="D58:E58" si="13">C10/C20%</f>
        <v>22.308622775185761</v>
      </c>
      <c r="E58" s="48">
        <f t="shared" si="13"/>
        <v>41.637405285529475</v>
      </c>
      <c r="F58" s="48">
        <f>E58-C58</f>
        <v>18.916564371844412</v>
      </c>
    </row>
    <row r="59" spans="1:6" ht="39" thickBot="1" x14ac:dyDescent="0.25">
      <c r="A59" s="33" t="s">
        <v>70</v>
      </c>
      <c r="B59" s="34" t="s">
        <v>71</v>
      </c>
      <c r="C59" s="48">
        <f>B10/B7%</f>
        <v>35.163460034412637</v>
      </c>
      <c r="D59" s="48">
        <f t="shared" ref="D59:E59" si="14">C10/C7%</f>
        <v>31.549364613880741</v>
      </c>
      <c r="E59" s="48">
        <f t="shared" si="14"/>
        <v>32.080307560871418</v>
      </c>
      <c r="F59" s="48">
        <f t="shared" ref="F59:F65" si="15">E59-C59</f>
        <v>-3.0831524735412188</v>
      </c>
    </row>
    <row r="60" spans="1:6" ht="26.25" thickBot="1" x14ac:dyDescent="0.25">
      <c r="A60" s="35" t="s">
        <v>72</v>
      </c>
      <c r="B60" s="34" t="s">
        <v>73</v>
      </c>
      <c r="C60" s="49">
        <f>B8/B6%</f>
        <v>38.595985786997026</v>
      </c>
      <c r="D60" s="49">
        <f t="shared" ref="D60:E60" si="16">C8/C6%</f>
        <v>32.192858918068097</v>
      </c>
      <c r="E60" s="49">
        <f t="shared" si="16"/>
        <v>35.883507554662891</v>
      </c>
      <c r="F60" s="48">
        <f t="shared" si="15"/>
        <v>-2.712478232334135</v>
      </c>
    </row>
    <row r="61" spans="1:6" ht="26.25" thickBot="1" x14ac:dyDescent="0.25">
      <c r="A61" s="35" t="s">
        <v>74</v>
      </c>
      <c r="B61" s="34" t="s">
        <v>75</v>
      </c>
      <c r="C61" s="49">
        <f>B10/B6%</f>
        <v>21.588399116489004</v>
      </c>
      <c r="D61" s="49">
        <f t="shared" ref="D61:E61" si="17">C10/C6%</f>
        <v>21.390108524563004</v>
      </c>
      <c r="E61" s="49">
        <f t="shared" si="17"/>
        <v>20.568767973707036</v>
      </c>
      <c r="F61" s="48">
        <f t="shared" si="15"/>
        <v>-1.019631142781968</v>
      </c>
    </row>
    <row r="62" spans="1:6" ht="39" thickBot="1" x14ac:dyDescent="0.25">
      <c r="A62" s="35" t="s">
        <v>76</v>
      </c>
      <c r="B62" s="34" t="s">
        <v>77</v>
      </c>
      <c r="C62" s="49">
        <f>B10/B11%</f>
        <v>3568.2539682539682</v>
      </c>
      <c r="D62" s="49">
        <f t="shared" ref="D62:E62" si="18">C10/C11%</f>
        <v>2582</v>
      </c>
      <c r="E62" s="49">
        <f t="shared" si="18"/>
        <v>3387.9699248120301</v>
      </c>
      <c r="F62" s="48">
        <f t="shared" si="15"/>
        <v>-180.28404344193814</v>
      </c>
    </row>
    <row r="63" spans="1:6" ht="39" thickBot="1" x14ac:dyDescent="0.25">
      <c r="A63" s="35" t="s">
        <v>78</v>
      </c>
      <c r="B63" s="36"/>
      <c r="C63" s="49"/>
      <c r="D63" s="49"/>
      <c r="E63" s="49"/>
      <c r="F63" s="49"/>
    </row>
    <row r="64" spans="1:6" ht="38.25" x14ac:dyDescent="0.2">
      <c r="A64" s="73" t="s">
        <v>79</v>
      </c>
      <c r="B64" s="37" t="s">
        <v>80</v>
      </c>
      <c r="C64" s="75">
        <f>B10/B13%</f>
        <v>23.392299687825183</v>
      </c>
      <c r="D64" s="75">
        <f t="shared" ref="D64:E64" si="19">C10/C13%</f>
        <v>30.77473182359952</v>
      </c>
      <c r="E64" s="75">
        <f t="shared" si="19"/>
        <v>63.644067796610173</v>
      </c>
      <c r="F64" s="75">
        <f t="shared" si="15"/>
        <v>40.251768108784987</v>
      </c>
    </row>
    <row r="65" spans="1:6" ht="35.25" thickBot="1" x14ac:dyDescent="0.25">
      <c r="A65" s="74"/>
      <c r="B65" s="38" t="s">
        <v>81</v>
      </c>
      <c r="C65" s="76"/>
      <c r="D65" s="76"/>
      <c r="E65" s="76"/>
      <c r="F65" s="76">
        <f t="shared" si="15"/>
        <v>0</v>
      </c>
    </row>
  </sheetData>
  <mergeCells count="38">
    <mergeCell ref="B48:B49"/>
    <mergeCell ref="C48:C49"/>
    <mergeCell ref="D48:D49"/>
    <mergeCell ref="E48:E49"/>
    <mergeCell ref="F48:F49"/>
    <mergeCell ref="A64:A65"/>
    <mergeCell ref="C64:C65"/>
    <mergeCell ref="D64:D65"/>
    <mergeCell ref="E64:E65"/>
    <mergeCell ref="F64:F65"/>
    <mergeCell ref="A42:F42"/>
    <mergeCell ref="A46:A47"/>
    <mergeCell ref="C46:C47"/>
    <mergeCell ref="D46:D47"/>
    <mergeCell ref="E46:E47"/>
    <mergeCell ref="F46:F47"/>
    <mergeCell ref="F36:F37"/>
    <mergeCell ref="A40:A41"/>
    <mergeCell ref="C40:C41"/>
    <mergeCell ref="D40:D41"/>
    <mergeCell ref="E40:E41"/>
    <mergeCell ref="F40:F41"/>
    <mergeCell ref="A36:A37"/>
    <mergeCell ref="B36:B37"/>
    <mergeCell ref="C36:C37"/>
    <mergeCell ref="D36:D37"/>
    <mergeCell ref="E36:E37"/>
    <mergeCell ref="A33:A35"/>
    <mergeCell ref="C33:C35"/>
    <mergeCell ref="D33:D35"/>
    <mergeCell ref="E33:E35"/>
    <mergeCell ref="F33:F35"/>
    <mergeCell ref="A31:F31"/>
    <mergeCell ref="A1:A2"/>
    <mergeCell ref="B1:B2"/>
    <mergeCell ref="C1:C2"/>
    <mergeCell ref="D1:D2"/>
    <mergeCell ref="A30:F3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033" r:id="rId3">
          <objectPr defaultSize="0" autoPict="0" r:id="rId4">
            <anchor moveWithCells="1" sizeWithCells="1">
              <from>
                <xdr:col>1</xdr:col>
                <xdr:colOff>0</xdr:colOff>
                <xdr:row>33</xdr:row>
                <xdr:rowOff>0</xdr:rowOff>
              </from>
              <to>
                <xdr:col>1</xdr:col>
                <xdr:colOff>200025</xdr:colOff>
                <xdr:row>34</xdr:row>
                <xdr:rowOff>95250</xdr:rowOff>
              </to>
            </anchor>
          </objectPr>
        </oleObject>
      </mc:Choice>
      <mc:Fallback>
        <oleObject progId="Equation.3" shapeId="1033" r:id="rId3"/>
      </mc:Fallback>
    </mc:AlternateContent>
    <mc:AlternateContent xmlns:mc="http://schemas.openxmlformats.org/markup-compatibility/2006">
      <mc:Choice Requires="x14">
        <oleObject progId="Equation.3" shapeId="1025" r:id="rId5">
          <objectPr defaultSize="0" autoPict="0" r:id="rId6">
            <anchor moveWithCells="1" sizeWithCells="1">
              <from>
                <xdr:col>1</xdr:col>
                <xdr:colOff>0</xdr:colOff>
                <xdr:row>62</xdr:row>
                <xdr:rowOff>0</xdr:rowOff>
              </from>
              <to>
                <xdr:col>2</xdr:col>
                <xdr:colOff>142875</xdr:colOff>
                <xdr:row>62</xdr:row>
                <xdr:rowOff>390525</xdr:rowOff>
              </to>
            </anchor>
          </objectPr>
        </oleObject>
      </mc:Choice>
      <mc:Fallback>
        <oleObject progId="Equation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Студент</dc:creator>
  <cp:lastModifiedBy>Студент</cp:lastModifiedBy>
  <dcterms:created xsi:type="dcterms:W3CDTF">2024-01-20T07:04:48Z</dcterms:created>
  <dcterms:modified xsi:type="dcterms:W3CDTF">2024-01-20T09:11:22Z</dcterms:modified>
</cp:coreProperties>
</file>